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Yr 1" sheetId="1" r:id="rId1"/>
    <sheet name="Yr2" sheetId="2" r:id="rId2"/>
    <sheet name="Yr 3" sheetId="3" r:id="rId3"/>
    <sheet name="Yr 4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<sst xmlns="http://schemas.openxmlformats.org/spreadsheetml/2006/main" count="99" uniqueCount="52">
  <si>
    <t>Parcel Number</t>
  </si>
  <si>
    <t>New Construction Consisting of Entire Buildings</t>
  </si>
  <si>
    <t>Year of Construction</t>
  </si>
  <si>
    <t>Initial New Construction Value</t>
  </si>
  <si>
    <t>New Construction that Does Not Represent Entire Buildings</t>
  </si>
  <si>
    <t>Entire buildings</t>
  </si>
  <si>
    <t>Partial buildings</t>
  </si>
  <si>
    <t>New Construction of entire buildings</t>
  </si>
  <si>
    <t>Previous years</t>
  </si>
  <si>
    <t>New Construction of partial buildings</t>
  </si>
  <si>
    <t xml:space="preserve">     (excluding new buildings)</t>
  </si>
  <si>
    <t>New Construction</t>
  </si>
  <si>
    <t>Overall Value &amp; Tax within the RA</t>
  </si>
  <si>
    <t>1st distribution year:  (2011)</t>
  </si>
  <si>
    <t>the Revenue Area (RA).</t>
  </si>
  <si>
    <t xml:space="preserve">Note: Distribution of tax dollars to the LRF sponsor begins in the second calendar year following approval of </t>
  </si>
  <si>
    <t>2nd distribution year: (2012)</t>
  </si>
  <si>
    <t xml:space="preserve">Value Allocated to the Local Government </t>
  </si>
  <si>
    <t>Value Allocated to the Participating Taxing District</t>
  </si>
  <si>
    <t>2010 Assessment Year Value of Entire Bldg</t>
  </si>
  <si>
    <t xml:space="preserve">Year of Construction </t>
  </si>
  <si>
    <t>Overall Assessed Value &amp; Tax within the RA</t>
  </si>
  <si>
    <t xml:space="preserve">Allocation to the Local Government </t>
  </si>
  <si>
    <t>Allocation to the Participating Taxing district</t>
  </si>
  <si>
    <t>2010 AV of existing property</t>
  </si>
  <si>
    <t>Total 2010 AV of property within the RA</t>
  </si>
  <si>
    <t>Taxes to be collected at $.80/$1,000AV in 2011</t>
  </si>
  <si>
    <t>Revitalization Area approved 10/1/2009</t>
  </si>
  <si>
    <t>An Example of the LRF Process in an Annual Cycle County</t>
  </si>
  <si>
    <t>Current year (2011)</t>
  </si>
  <si>
    <t>Total 2011 AV of property within the RA</t>
  </si>
  <si>
    <t>Taxes to be collected at $.76/$1,000AV in 2012</t>
  </si>
  <si>
    <t>3rd distribution year:(2013)</t>
  </si>
  <si>
    <t>Current year (2012)</t>
  </si>
  <si>
    <t>2012 AV of existing property</t>
  </si>
  <si>
    <t>Total 2012 AV of property within the RA</t>
  </si>
  <si>
    <t>Taxes to be collected at $.72/$1,000AV in 2013</t>
  </si>
  <si>
    <t>2012 Assessed Value of Entire Bldg</t>
  </si>
  <si>
    <t>2011 Year Assessed Value of Entire Bldg</t>
  </si>
  <si>
    <t>2013 Assessed Value of Entire Bldg</t>
  </si>
  <si>
    <t>4th distribution year:(2014)</t>
  </si>
  <si>
    <t>Current year (2013)</t>
  </si>
  <si>
    <t>2013 AV of existing property</t>
  </si>
  <si>
    <t>Taxes to be collected at $.67/$1,000AV in 2014</t>
  </si>
  <si>
    <t xml:space="preserve">Total Allocation to the RA Sponsor </t>
  </si>
  <si>
    <t>Total 2013 AV of property within the RA</t>
  </si>
  <si>
    <t>2011 AV of existing property</t>
  </si>
  <si>
    <r>
      <t xml:space="preserve">An Example of the LRF Process in an Annual Cycle County                </t>
    </r>
    <r>
      <rPr>
        <b/>
        <sz val="12"/>
        <rFont val="Arial"/>
        <family val="2"/>
      </rPr>
      <t>(color coding is provided for clarification)</t>
    </r>
  </si>
  <si>
    <t>Page 1 of 4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</si>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</sst>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_);_(&quot;$&quot;* \(#,##0.0000000\);_(&quot;$&quot;* &quot;-&quot;??_);_(@_)"/>
    <numFmt numFmtId="171" formatCode="_(&quot;$&quot;* #,##0.00000000_);_(&quot;$&quot;* \(#,##0.00000000\);_(&quot;$&quot;* &quot;-&quot;??_);_(@_)"/>
    <numFmt numFmtId="172" formatCode="_(&quot;$&quot;* #,##0.000000000_);_(&quot;$&quot;* \(#,##0.000000000\);_(&quot;$&quot;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60"/>
      <name val="Arial"/>
      <family val="0"/>
    </font>
    <font>
      <b/>
      <sz val="14"/>
      <name val="Arial"/>
      <family val="2"/>
    </font>
    <font>
      <sz val="10"/>
      <color indexed="53"/>
      <name val="Arial"/>
      <family val="0"/>
    </font>
    <font>
      <sz val="10"/>
      <color indexed="4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15" applyNumberFormat="1" applyBorder="1" applyAlignment="1">
      <alignment/>
    </xf>
    <xf numFmtId="9" fontId="0" fillId="0" borderId="0" xfId="19" applyBorder="1" applyAlignment="1">
      <alignment horizontal="center"/>
    </xf>
    <xf numFmtId="44" fontId="0" fillId="0" borderId="0" xfId="17" applyBorder="1" applyAlignment="1">
      <alignment/>
    </xf>
    <xf numFmtId="44" fontId="0" fillId="0" borderId="2" xfId="17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19" applyFill="1" applyBorder="1" applyAlignment="1">
      <alignment horizontal="center"/>
    </xf>
    <xf numFmtId="0" fontId="0" fillId="0" borderId="2" xfId="0" applyFill="1" applyBorder="1" applyAlignment="1">
      <alignment/>
    </xf>
    <xf numFmtId="44" fontId="0" fillId="0" borderId="0" xfId="17" applyBorder="1" applyAlignment="1">
      <alignment horizontal="left"/>
    </xf>
    <xf numFmtId="165" fontId="0" fillId="0" borderId="0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9" fontId="0" fillId="0" borderId="4" xfId="19" applyBorder="1" applyAlignment="1">
      <alignment horizontal="center"/>
    </xf>
    <xf numFmtId="0" fontId="0" fillId="0" borderId="5" xfId="0" applyBorder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5" fontId="6" fillId="0" borderId="0" xfId="15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0" xfId="15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165" fontId="4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9" fontId="0" fillId="0" borderId="7" xfId="19" applyFill="1" applyBorder="1" applyAlignment="1">
      <alignment horizontal="center"/>
    </xf>
    <xf numFmtId="0" fontId="0" fillId="0" borderId="8" xfId="0" applyFill="1" applyBorder="1" applyAlignment="1">
      <alignment/>
    </xf>
    <xf numFmtId="165" fontId="0" fillId="0" borderId="0" xfId="15" applyNumberFormat="1" applyAlignment="1">
      <alignment/>
    </xf>
    <xf numFmtId="0" fontId="9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65" fontId="10" fillId="0" borderId="2" xfId="0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2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0" borderId="0" xfId="15" applyNumberFormat="1" applyFont="1" applyAlignment="1">
      <alignment/>
    </xf>
    <xf numFmtId="165" fontId="11" fillId="0" borderId="0" xfId="15" applyNumberFormat="1" applyFont="1" applyFill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12.7109375" style="7" customWidth="1"/>
    <col min="2" max="2" width="12.421875" style="7" customWidth="1"/>
    <col min="3" max="3" width="14.421875" style="0" customWidth="1"/>
    <col min="4" max="4" width="4.7109375" style="0" customWidth="1"/>
    <col min="5" max="5" width="12.7109375" style="0" customWidth="1"/>
    <col min="6" max="6" width="4.8515625" style="0" customWidth="1"/>
    <col min="7" max="7" width="12.140625" style="0" customWidth="1"/>
    <col min="8" max="8" width="4.8515625" style="0" customWidth="1"/>
    <col min="9" max="9" width="12.421875" style="0" customWidth="1"/>
  </cols>
  <sheetData>
    <row r="1" spans="1:11" ht="35.25" customHeigh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68"/>
      <c r="K1" s="3"/>
    </row>
    <row r="2" spans="1:1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3"/>
    </row>
    <row r="3" spans="1:11" ht="12.75">
      <c r="A3" t="s">
        <v>27</v>
      </c>
      <c r="B3"/>
      <c r="F3" s="10"/>
      <c r="I3" s="7"/>
      <c r="K3" s="3"/>
    </row>
    <row r="4" spans="1:11" ht="12.75">
      <c r="A4"/>
      <c r="B4"/>
      <c r="F4" s="10"/>
      <c r="I4" s="7"/>
      <c r="J4" s="3"/>
      <c r="K4" s="3"/>
    </row>
    <row r="5" spans="1:2" s="2" customFormat="1" ht="12.75">
      <c r="A5" s="9" t="s">
        <v>1</v>
      </c>
      <c r="B5" s="6"/>
    </row>
    <row r="7" spans="1:9" ht="76.5">
      <c r="A7" s="7" t="s">
        <v>0</v>
      </c>
      <c r="B7" s="8" t="s">
        <v>20</v>
      </c>
      <c r="C7" s="8" t="s">
        <v>3</v>
      </c>
      <c r="D7" s="8"/>
      <c r="E7" s="8" t="s">
        <v>19</v>
      </c>
      <c r="G7" s="8" t="s">
        <v>17</v>
      </c>
      <c r="I7" s="8" t="s">
        <v>18</v>
      </c>
    </row>
    <row r="9" spans="1:9" ht="12.75">
      <c r="A9" s="7">
        <v>111111111</v>
      </c>
      <c r="B9" s="7">
        <v>2010</v>
      </c>
      <c r="C9" s="3">
        <v>400000</v>
      </c>
      <c r="D9" s="3"/>
      <c r="E9" s="35">
        <v>400000</v>
      </c>
      <c r="G9" s="37">
        <f>IF(C9&gt;E9,C9*0.75,E9*0.75)</f>
        <v>300000</v>
      </c>
      <c r="I9" s="72">
        <f>E9-G9</f>
        <v>100000</v>
      </c>
    </row>
    <row r="10" spans="1:9" ht="12.75">
      <c r="A10" s="7">
        <v>211111111</v>
      </c>
      <c r="B10" s="7">
        <v>2010</v>
      </c>
      <c r="C10" s="3">
        <v>100000</v>
      </c>
      <c r="D10" s="3"/>
      <c r="E10" s="35">
        <v>100000</v>
      </c>
      <c r="G10" s="37">
        <f>IF(C10&gt;E10,C10*0.75,E10*0.75)</f>
        <v>75000</v>
      </c>
      <c r="I10" s="72">
        <f>E10-G10</f>
        <v>25000</v>
      </c>
    </row>
    <row r="11" spans="3:9" ht="12.75">
      <c r="C11" s="3"/>
      <c r="D11" s="3"/>
      <c r="E11" s="3"/>
      <c r="G11" s="3"/>
      <c r="I11" s="3"/>
    </row>
    <row r="12" spans="3:9" ht="12.75">
      <c r="C12" s="3"/>
      <c r="D12" s="3"/>
      <c r="E12" s="3">
        <f>SUM(E9:E11)</f>
        <v>500000</v>
      </c>
      <c r="G12" s="3">
        <f>SUM(G9:G11)</f>
        <v>375000</v>
      </c>
      <c r="I12" s="3">
        <f>SUM(I9:I11)</f>
        <v>125000</v>
      </c>
    </row>
    <row r="14" spans="1:2" s="2" customFormat="1" ht="12.75">
      <c r="A14" s="9" t="s">
        <v>4</v>
      </c>
      <c r="B14" s="6"/>
    </row>
    <row r="16" spans="1:9" ht="12.75">
      <c r="A16" s="7">
        <v>222222222</v>
      </c>
      <c r="B16" s="7">
        <v>2010</v>
      </c>
      <c r="C16" s="41">
        <v>500000</v>
      </c>
      <c r="D16" s="3"/>
      <c r="E16" s="3"/>
      <c r="G16" s="39">
        <f>C16*0.75</f>
        <v>375000</v>
      </c>
      <c r="I16" s="76">
        <f>C16-G16</f>
        <v>125000</v>
      </c>
    </row>
    <row r="17" spans="1:9" ht="12.75">
      <c r="A17" s="7">
        <v>322222222</v>
      </c>
      <c r="B17" s="7">
        <v>2010</v>
      </c>
      <c r="C17" s="41">
        <v>250000</v>
      </c>
      <c r="D17" s="3"/>
      <c r="E17" s="3"/>
      <c r="G17" s="39">
        <f>C17*0.75</f>
        <v>187500</v>
      </c>
      <c r="I17" s="76">
        <f>C17-G17</f>
        <v>62500</v>
      </c>
    </row>
    <row r="19" spans="7:9" ht="12.75">
      <c r="G19" s="5">
        <f>SUM(G16:G18)</f>
        <v>562500</v>
      </c>
      <c r="I19" s="5">
        <f>SUM(I16:I18)</f>
        <v>187500</v>
      </c>
    </row>
    <row r="21" spans="1:7" ht="12.75">
      <c r="A21" s="9" t="s">
        <v>44</v>
      </c>
      <c r="G21" s="5">
        <f>G12+G19</f>
        <v>937500</v>
      </c>
    </row>
    <row r="23" spans="1:9" ht="63.75">
      <c r="A23" s="45"/>
      <c r="B23" s="46"/>
      <c r="C23" s="46"/>
      <c r="D23" s="46"/>
      <c r="E23" s="47" t="s">
        <v>21</v>
      </c>
      <c r="F23" s="46"/>
      <c r="G23" s="47" t="s">
        <v>22</v>
      </c>
      <c r="H23" s="47"/>
      <c r="I23" s="47" t="s">
        <v>23</v>
      </c>
    </row>
    <row r="24" spans="1:9" ht="12.75">
      <c r="A24" s="54" t="s">
        <v>13</v>
      </c>
      <c r="B24" s="55"/>
      <c r="C24" s="55"/>
      <c r="D24" s="55"/>
      <c r="E24" s="55"/>
      <c r="F24" s="56"/>
      <c r="G24" s="55"/>
      <c r="H24" s="57"/>
      <c r="I24" s="58"/>
    </row>
    <row r="25" spans="1:9" ht="12.75">
      <c r="A25" s="11"/>
      <c r="B25" s="12"/>
      <c r="C25" s="12"/>
      <c r="D25" s="12"/>
      <c r="E25" s="12"/>
      <c r="F25" s="13"/>
      <c r="G25" s="12"/>
      <c r="H25" s="14"/>
      <c r="I25" s="15"/>
    </row>
    <row r="26" spans="1:9" ht="12.75">
      <c r="A26" s="11" t="s">
        <v>11</v>
      </c>
      <c r="B26" s="12"/>
      <c r="C26" s="18"/>
      <c r="D26" s="18"/>
      <c r="E26" s="12"/>
      <c r="F26" s="13"/>
      <c r="G26" s="12"/>
      <c r="H26" s="14"/>
      <c r="I26" s="15"/>
    </row>
    <row r="27" spans="1:9" ht="12.75">
      <c r="A27" s="11"/>
      <c r="B27" s="12" t="s">
        <v>5</v>
      </c>
      <c r="C27" s="12"/>
      <c r="D27" s="12"/>
      <c r="E27" s="48">
        <v>500000</v>
      </c>
      <c r="F27" s="19"/>
      <c r="G27" s="49">
        <f>G9+G10</f>
        <v>375000</v>
      </c>
      <c r="H27" s="19"/>
      <c r="I27" s="71">
        <f>E27*0.25</f>
        <v>125000</v>
      </c>
    </row>
    <row r="28" spans="1:9" ht="12.75">
      <c r="A28" s="11"/>
      <c r="B28" s="12" t="s">
        <v>6</v>
      </c>
      <c r="C28" s="12"/>
      <c r="D28" s="12"/>
      <c r="E28" s="50">
        <v>750000</v>
      </c>
      <c r="F28" s="19"/>
      <c r="G28" s="51">
        <f>G16+G17</f>
        <v>562500</v>
      </c>
      <c r="H28" s="19"/>
      <c r="I28" s="75">
        <f>E28*0.25</f>
        <v>187500</v>
      </c>
    </row>
    <row r="29" spans="1:9" ht="12.75">
      <c r="A29" s="11"/>
      <c r="B29" s="12"/>
      <c r="C29" s="12"/>
      <c r="D29" s="12"/>
      <c r="E29" s="50"/>
      <c r="F29" s="19"/>
      <c r="G29" s="51"/>
      <c r="H29" s="19"/>
      <c r="I29" s="17"/>
    </row>
    <row r="30" spans="1:9" ht="12.75">
      <c r="A30" s="11" t="s">
        <v>24</v>
      </c>
      <c r="B30" s="12"/>
      <c r="C30" s="12"/>
      <c r="D30" s="12"/>
      <c r="E30" s="53">
        <v>106000000</v>
      </c>
      <c r="F30" s="19"/>
      <c r="G30" s="53">
        <v>0</v>
      </c>
      <c r="H30" s="19"/>
      <c r="I30" s="52">
        <v>106000000</v>
      </c>
    </row>
    <row r="31" spans="1:9" ht="12.75">
      <c r="A31" s="11"/>
      <c r="B31" s="12"/>
      <c r="C31" s="12"/>
      <c r="D31" s="12"/>
      <c r="E31" s="50"/>
      <c r="F31" s="19"/>
      <c r="G31" s="51"/>
      <c r="H31" s="19"/>
      <c r="I31" s="17"/>
    </row>
    <row r="32" spans="1:9" ht="12.75">
      <c r="A32" s="11"/>
      <c r="B32" s="12"/>
      <c r="C32" s="12"/>
      <c r="D32" s="12"/>
      <c r="E32" s="12"/>
      <c r="F32" s="13"/>
      <c r="G32" s="12"/>
      <c r="H32" s="19"/>
      <c r="I32" s="15"/>
    </row>
    <row r="33" spans="1:9" ht="12.75">
      <c r="A33" s="11" t="s">
        <v>25</v>
      </c>
      <c r="B33" s="12"/>
      <c r="C33" s="12"/>
      <c r="D33" s="12"/>
      <c r="E33" s="16">
        <f>SUM(E27:E31)</f>
        <v>107250000</v>
      </c>
      <c r="F33" s="13"/>
      <c r="G33" s="16">
        <f>SUM(G27:G32)</f>
        <v>937500</v>
      </c>
      <c r="H33" s="19"/>
      <c r="I33" s="17">
        <f>SUM(I26:I32)</f>
        <v>106312500</v>
      </c>
    </row>
    <row r="34" spans="1:9" ht="12.75">
      <c r="A34" s="11"/>
      <c r="B34" s="12"/>
      <c r="C34" s="12"/>
      <c r="D34" s="12"/>
      <c r="E34" s="12"/>
      <c r="F34" s="13"/>
      <c r="G34" s="12"/>
      <c r="H34" s="19"/>
      <c r="I34" s="15"/>
    </row>
    <row r="35" spans="1:9" ht="12.75">
      <c r="A35" s="11" t="s">
        <v>26</v>
      </c>
      <c r="B35" s="12"/>
      <c r="C35" s="12"/>
      <c r="D35" s="12"/>
      <c r="E35" s="20">
        <f>E33*0.8/1000</f>
        <v>85800</v>
      </c>
      <c r="F35" s="13"/>
      <c r="G35" s="20">
        <f>G33*0.8/1000</f>
        <v>750</v>
      </c>
      <c r="H35" s="19"/>
      <c r="I35" s="21">
        <f>I33*0.8/1000</f>
        <v>85050</v>
      </c>
    </row>
    <row r="36" spans="1:9" ht="12.75">
      <c r="A36" s="11"/>
      <c r="B36" s="12"/>
      <c r="C36" s="12"/>
      <c r="D36" s="12"/>
      <c r="E36" s="12"/>
      <c r="F36" s="13"/>
      <c r="G36" s="12"/>
      <c r="H36" s="19"/>
      <c r="I36" s="15"/>
    </row>
    <row r="37" spans="1:9" ht="12.75">
      <c r="A37" s="11" t="s">
        <v>15</v>
      </c>
      <c r="B37" s="14"/>
      <c r="C37" s="12"/>
      <c r="D37" s="12"/>
      <c r="E37" s="12"/>
      <c r="F37" s="12"/>
      <c r="G37" s="12"/>
      <c r="H37" s="12"/>
      <c r="I37" s="15"/>
    </row>
    <row r="38" spans="1:9" ht="12.75">
      <c r="A38" s="59" t="s">
        <v>14</v>
      </c>
      <c r="B38" s="14"/>
      <c r="C38" s="12"/>
      <c r="D38" s="12"/>
      <c r="E38" s="12"/>
      <c r="F38" s="12"/>
      <c r="G38" s="12"/>
      <c r="H38" s="12"/>
      <c r="I38" s="15"/>
    </row>
    <row r="39" spans="1:9" ht="12.75">
      <c r="A39" s="60"/>
      <c r="B39" s="61"/>
      <c r="C39" s="31"/>
      <c r="D39" s="31"/>
      <c r="E39" s="31"/>
      <c r="F39" s="31"/>
      <c r="G39" s="31"/>
      <c r="H39" s="31"/>
      <c r="I39" s="34"/>
    </row>
    <row r="41" ht="12.75">
      <c r="I41" t="s">
        <v>48</v>
      </c>
    </row>
  </sheetData>
  <mergeCells count="1">
    <mergeCell ref="A1:I1"/>
  </mergeCells>
  <printOptions/>
  <pageMargins left="0.7" right="0.27" top="0.63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I46" sqref="I46"/>
    </sheetView>
  </sheetViews>
  <sheetFormatPr defaultColWidth="9.140625" defaultRowHeight="12.75"/>
  <cols>
    <col min="1" max="1" width="12.7109375" style="7" customWidth="1"/>
    <col min="2" max="2" width="12.421875" style="7" customWidth="1"/>
    <col min="3" max="3" width="14.421875" style="0" customWidth="1"/>
    <col min="4" max="4" width="4.8515625" style="0" customWidth="1"/>
    <col min="5" max="5" width="13.00390625" style="0" customWidth="1"/>
    <col min="6" max="6" width="4.8515625" style="0" customWidth="1"/>
    <col min="7" max="7" width="12.140625" style="0" customWidth="1"/>
    <col min="8" max="8" width="4.8515625" style="0" customWidth="1"/>
    <col min="9" max="9" width="13.8515625" style="0" customWidth="1"/>
  </cols>
  <sheetData>
    <row r="1" spans="1:11" ht="18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68"/>
      <c r="K1" s="3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3"/>
    </row>
    <row r="3" spans="1:11" ht="12.75">
      <c r="A3" t="s">
        <v>27</v>
      </c>
      <c r="B3"/>
      <c r="F3" s="10"/>
      <c r="I3" s="7"/>
      <c r="K3" s="3"/>
    </row>
    <row r="4" spans="1:11" ht="12.75">
      <c r="A4"/>
      <c r="B4"/>
      <c r="F4" s="10"/>
      <c r="I4" s="7"/>
      <c r="J4" s="3"/>
      <c r="K4" s="3"/>
    </row>
    <row r="5" spans="1:2" s="2" customFormat="1" ht="12.75">
      <c r="A5" s="9" t="s">
        <v>1</v>
      </c>
      <c r="B5" s="6"/>
    </row>
    <row r="7" spans="1:9" ht="63.75">
      <c r="A7" s="7" t="s">
        <v>0</v>
      </c>
      <c r="B7" s="8" t="s">
        <v>2</v>
      </c>
      <c r="C7" s="8" t="s">
        <v>3</v>
      </c>
      <c r="D7" s="8"/>
      <c r="E7" s="8" t="s">
        <v>38</v>
      </c>
      <c r="G7" s="8" t="s">
        <v>17</v>
      </c>
      <c r="I7" s="8" t="s">
        <v>18</v>
      </c>
    </row>
    <row r="9" spans="1:9" ht="12.75">
      <c r="A9" s="7">
        <v>111111111</v>
      </c>
      <c r="B9" s="7">
        <v>2010</v>
      </c>
      <c r="C9" s="4">
        <v>400000</v>
      </c>
      <c r="D9" s="4"/>
      <c r="E9" s="35">
        <v>410000</v>
      </c>
      <c r="G9" s="37">
        <f>IF(C9&gt;E9,C9*0.75,E9*0.75)</f>
        <v>307500</v>
      </c>
      <c r="I9" s="72">
        <f>E9-G9</f>
        <v>102500</v>
      </c>
    </row>
    <row r="10" spans="1:9" ht="12.75">
      <c r="A10" s="7">
        <v>211111111</v>
      </c>
      <c r="B10" s="7">
        <v>2010</v>
      </c>
      <c r="C10" s="4">
        <v>100000</v>
      </c>
      <c r="D10" s="4"/>
      <c r="E10" s="35">
        <v>105000</v>
      </c>
      <c r="G10" s="37">
        <f>IF(C10&gt;E10,C10*0.75,E10*0.75)</f>
        <v>78750</v>
      </c>
      <c r="I10" s="72">
        <f>E10-G10</f>
        <v>26250</v>
      </c>
    </row>
    <row r="11" spans="1:9" ht="12.75">
      <c r="A11" s="7">
        <v>311111111</v>
      </c>
      <c r="B11" s="7">
        <v>2011</v>
      </c>
      <c r="C11" s="4">
        <v>1250000</v>
      </c>
      <c r="D11" s="4"/>
      <c r="E11" s="4">
        <v>1250000</v>
      </c>
      <c r="G11" s="4">
        <f>IF(C11&gt;E11,C11*0.75,E11*0.75)</f>
        <v>937500</v>
      </c>
      <c r="I11" s="4">
        <f>E11-G11</f>
        <v>312500</v>
      </c>
    </row>
    <row r="12" spans="1:9" ht="12.75">
      <c r="A12" s="7">
        <v>411111111</v>
      </c>
      <c r="B12" s="7">
        <v>2011</v>
      </c>
      <c r="C12" s="4">
        <v>1750000</v>
      </c>
      <c r="D12" s="4"/>
      <c r="E12" s="4">
        <v>1750000</v>
      </c>
      <c r="G12" s="4">
        <f>IF(C12&gt;E12,C12*0.75,E12*0.75)</f>
        <v>1312500</v>
      </c>
      <c r="I12" s="4">
        <f>E12-G12</f>
        <v>437500</v>
      </c>
    </row>
    <row r="13" spans="3:9" ht="12.75">
      <c r="C13" s="4"/>
      <c r="D13" s="4"/>
      <c r="E13" s="4"/>
      <c r="G13" s="4"/>
      <c r="I13" s="4"/>
    </row>
    <row r="14" spans="3:9" ht="12.75">
      <c r="C14" s="4"/>
      <c r="D14" s="4"/>
      <c r="E14" s="4"/>
      <c r="G14" s="4">
        <f>SUM(G9:G13)</f>
        <v>2636250</v>
      </c>
      <c r="I14" s="4">
        <f>SUM(I9:I13)</f>
        <v>878750</v>
      </c>
    </row>
    <row r="16" spans="1:2" s="2" customFormat="1" ht="12.75">
      <c r="A16" s="9" t="s">
        <v>4</v>
      </c>
      <c r="B16" s="6"/>
    </row>
    <row r="18" spans="1:9" ht="12.75">
      <c r="A18" s="7">
        <v>222222222</v>
      </c>
      <c r="B18" s="7">
        <v>2010</v>
      </c>
      <c r="C18" s="4">
        <v>500000</v>
      </c>
      <c r="D18" s="4"/>
      <c r="E18" s="4"/>
      <c r="G18" s="43">
        <f>C18*0.75</f>
        <v>375000</v>
      </c>
      <c r="I18" s="4">
        <f>C18-G18</f>
        <v>125000</v>
      </c>
    </row>
    <row r="19" spans="1:9" ht="12.75">
      <c r="A19" s="7">
        <v>322222222</v>
      </c>
      <c r="B19" s="7">
        <v>2010</v>
      </c>
      <c r="C19" s="4">
        <v>250000</v>
      </c>
      <c r="D19" s="4"/>
      <c r="E19" s="4"/>
      <c r="G19" s="43">
        <f>C19*0.75</f>
        <v>187500</v>
      </c>
      <c r="I19" s="4">
        <f>C19-G19</f>
        <v>62500</v>
      </c>
    </row>
    <row r="20" spans="1:9" ht="12.75">
      <c r="A20" s="7">
        <v>422222222</v>
      </c>
      <c r="B20" s="7">
        <v>2011</v>
      </c>
      <c r="C20" s="41">
        <v>1000000</v>
      </c>
      <c r="D20" s="41"/>
      <c r="E20" s="4"/>
      <c r="G20" s="39">
        <f>C20*0.75</f>
        <v>750000</v>
      </c>
      <c r="I20" s="76">
        <f>C20-G20</f>
        <v>250000</v>
      </c>
    </row>
    <row r="21" spans="1:9" ht="12.75">
      <c r="A21" s="7">
        <v>522222222</v>
      </c>
      <c r="B21" s="7">
        <v>2011</v>
      </c>
      <c r="C21" s="41">
        <v>1000000</v>
      </c>
      <c r="D21" s="41"/>
      <c r="E21" s="4"/>
      <c r="G21" s="39">
        <f>C21*0.75</f>
        <v>750000</v>
      </c>
      <c r="I21" s="76">
        <f>C21-G21</f>
        <v>250000</v>
      </c>
    </row>
    <row r="23" spans="7:9" ht="12.75">
      <c r="G23" s="5">
        <f>SUM(G18:G22)</f>
        <v>2062500</v>
      </c>
      <c r="I23" s="5">
        <f>SUM(I18:I22)</f>
        <v>687500</v>
      </c>
    </row>
    <row r="25" spans="1:7" ht="12.75">
      <c r="A25" s="9" t="s">
        <v>44</v>
      </c>
      <c r="G25" s="5">
        <f>G14+G23</f>
        <v>4698750</v>
      </c>
    </row>
    <row r="27" spans="1:9" s="1" customFormat="1" ht="63.75">
      <c r="A27" s="45"/>
      <c r="B27" s="46"/>
      <c r="C27" s="46"/>
      <c r="D27" s="46"/>
      <c r="E27" s="47" t="s">
        <v>12</v>
      </c>
      <c r="F27" s="46"/>
      <c r="G27" s="47" t="s">
        <v>22</v>
      </c>
      <c r="H27" s="47"/>
      <c r="I27" s="47" t="s">
        <v>23</v>
      </c>
    </row>
    <row r="28" spans="1:9" ht="12.75">
      <c r="A28" s="62" t="s">
        <v>16</v>
      </c>
      <c r="B28" s="63"/>
      <c r="C28" s="63"/>
      <c r="D28" s="63"/>
      <c r="E28" s="63"/>
      <c r="F28" s="64"/>
      <c r="G28" s="63"/>
      <c r="H28" s="65"/>
      <c r="I28" s="66"/>
    </row>
    <row r="29" spans="1:9" ht="12.75">
      <c r="A29" s="22"/>
      <c r="B29" s="23"/>
      <c r="C29" s="23"/>
      <c r="D29" s="23"/>
      <c r="E29" s="23"/>
      <c r="F29" s="24"/>
      <c r="G29" s="23"/>
      <c r="H29" s="25"/>
      <c r="I29" s="26"/>
    </row>
    <row r="30" spans="1:9" ht="12.75">
      <c r="A30" s="22" t="s">
        <v>7</v>
      </c>
      <c r="B30" s="23"/>
      <c r="C30" s="23"/>
      <c r="D30" s="23"/>
      <c r="E30" s="23"/>
      <c r="F30" s="24"/>
      <c r="G30" s="23"/>
      <c r="H30" s="25"/>
      <c r="I30" s="26"/>
    </row>
    <row r="31" spans="1:9" ht="12.75">
      <c r="A31" s="22"/>
      <c r="B31" s="23" t="s">
        <v>8</v>
      </c>
      <c r="C31" s="23"/>
      <c r="D31" s="23"/>
      <c r="E31" s="36">
        <f>E9+E10</f>
        <v>515000</v>
      </c>
      <c r="F31" s="12"/>
      <c r="G31" s="38">
        <f>G9+G10</f>
        <v>386250</v>
      </c>
      <c r="H31" s="25"/>
      <c r="I31" s="73">
        <f>I9+I10</f>
        <v>128750</v>
      </c>
    </row>
    <row r="32" spans="1:9" ht="12.75">
      <c r="A32" s="22"/>
      <c r="B32" s="23" t="s">
        <v>29</v>
      </c>
      <c r="C32" s="23"/>
      <c r="D32" s="23"/>
      <c r="E32" s="28">
        <f>E11+E12</f>
        <v>3000000</v>
      </c>
      <c r="F32" s="12"/>
      <c r="G32" s="28">
        <f>G11+G12</f>
        <v>2250000</v>
      </c>
      <c r="H32" s="25"/>
      <c r="I32" s="29">
        <f>I11+I12</f>
        <v>750000</v>
      </c>
    </row>
    <row r="33" spans="1:9" ht="12.75">
      <c r="A33" s="22"/>
      <c r="B33" s="23"/>
      <c r="C33" s="23"/>
      <c r="D33" s="23"/>
      <c r="E33" s="28"/>
      <c r="F33" s="12"/>
      <c r="G33" s="28"/>
      <c r="H33" s="25"/>
      <c r="I33" s="29"/>
    </row>
    <row r="34" spans="1:9" ht="12.75">
      <c r="A34" s="22" t="s">
        <v>9</v>
      </c>
      <c r="B34" s="23"/>
      <c r="C34" s="23"/>
      <c r="D34" s="23"/>
      <c r="E34" s="28"/>
      <c r="F34" s="12"/>
      <c r="G34" s="28"/>
      <c r="H34" s="25"/>
      <c r="I34" s="29"/>
    </row>
    <row r="35" spans="1:9" ht="12.75">
      <c r="A35" s="22"/>
      <c r="B35" s="23" t="s">
        <v>29</v>
      </c>
      <c r="C35" s="23"/>
      <c r="D35" s="23"/>
      <c r="E35" s="40">
        <f>C20+C21</f>
        <v>2000000</v>
      </c>
      <c r="F35" s="12"/>
      <c r="G35" s="69">
        <f>G20+G21</f>
        <v>1500000</v>
      </c>
      <c r="H35" s="25"/>
      <c r="I35" s="74">
        <f>E35-G35</f>
        <v>500000</v>
      </c>
    </row>
    <row r="36" spans="1:9" ht="12.75">
      <c r="A36" s="22"/>
      <c r="B36" s="23"/>
      <c r="C36" s="23"/>
      <c r="D36" s="23"/>
      <c r="E36" s="28"/>
      <c r="F36" s="12"/>
      <c r="G36" s="28"/>
      <c r="H36" s="25"/>
      <c r="I36" s="29"/>
    </row>
    <row r="37" spans="1:9" ht="12.75">
      <c r="A37" s="22"/>
      <c r="B37" s="23"/>
      <c r="C37" s="23"/>
      <c r="D37" s="23"/>
      <c r="E37" s="23"/>
      <c r="F37" s="24"/>
      <c r="G37" s="23"/>
      <c r="H37" s="25"/>
      <c r="I37" s="26"/>
    </row>
    <row r="38" spans="1:9" ht="12.75">
      <c r="A38" s="22" t="s">
        <v>46</v>
      </c>
      <c r="B38" s="23"/>
      <c r="C38" s="23"/>
      <c r="D38" s="23"/>
      <c r="E38" s="18">
        <v>113335000</v>
      </c>
      <c r="F38" s="24"/>
      <c r="G38" s="42">
        <f>G18+G19</f>
        <v>562500</v>
      </c>
      <c r="H38" s="25"/>
      <c r="I38" s="29">
        <f>E38-G38</f>
        <v>112772500</v>
      </c>
    </row>
    <row r="39" spans="1:9" ht="12.75">
      <c r="A39" s="22" t="s">
        <v>10</v>
      </c>
      <c r="B39" s="23"/>
      <c r="C39" s="23"/>
      <c r="D39" s="23"/>
      <c r="E39" s="23"/>
      <c r="F39" s="24"/>
      <c r="G39" s="23"/>
      <c r="H39" s="25"/>
      <c r="I39" s="26"/>
    </row>
    <row r="40" spans="1:9" ht="12.75">
      <c r="A40" s="11"/>
      <c r="B40" s="12"/>
      <c r="C40" s="12"/>
      <c r="D40" s="12"/>
      <c r="E40" s="12"/>
      <c r="F40" s="13"/>
      <c r="G40" s="12"/>
      <c r="H40" s="19"/>
      <c r="I40" s="15"/>
    </row>
    <row r="41" spans="1:9" ht="12.75">
      <c r="A41" s="11" t="s">
        <v>30</v>
      </c>
      <c r="B41" s="12"/>
      <c r="C41" s="12"/>
      <c r="D41" s="12"/>
      <c r="E41" s="16">
        <f>SUM(E31:E38)</f>
        <v>118850000</v>
      </c>
      <c r="F41" s="16"/>
      <c r="G41" s="16">
        <f>SUM(G31:G38)</f>
        <v>4698750</v>
      </c>
      <c r="H41" s="16"/>
      <c r="I41" s="17">
        <f>SUM(I31:I38)</f>
        <v>114151250</v>
      </c>
    </row>
    <row r="42" spans="1:9" ht="12.75">
      <c r="A42" s="11"/>
      <c r="B42" s="12"/>
      <c r="C42" s="12"/>
      <c r="D42" s="12"/>
      <c r="E42" s="12"/>
      <c r="F42" s="13"/>
      <c r="G42" s="12"/>
      <c r="H42" s="19"/>
      <c r="I42" s="15"/>
    </row>
    <row r="43" spans="1:9" ht="12.75">
      <c r="A43" s="11" t="s">
        <v>31</v>
      </c>
      <c r="B43" s="12"/>
      <c r="C43" s="12"/>
      <c r="D43" s="12"/>
      <c r="E43" s="20">
        <f>E41*0.76/1000</f>
        <v>90326</v>
      </c>
      <c r="F43" s="27"/>
      <c r="G43" s="20">
        <f>G41*0.76/1000</f>
        <v>3571.05</v>
      </c>
      <c r="H43" s="19"/>
      <c r="I43" s="21">
        <f>I41*0.76/1000</f>
        <v>86754.95</v>
      </c>
    </row>
    <row r="44" spans="1:9" ht="12.75">
      <c r="A44" s="30"/>
      <c r="B44" s="31"/>
      <c r="C44" s="31"/>
      <c r="D44" s="31"/>
      <c r="E44" s="31"/>
      <c r="F44" s="32"/>
      <c r="G44" s="31"/>
      <c r="H44" s="33"/>
      <c r="I44" s="34"/>
    </row>
    <row r="46" ht="12.75">
      <c r="I46" t="s">
        <v>49</v>
      </c>
    </row>
  </sheetData>
  <mergeCells count="1">
    <mergeCell ref="A1:I1"/>
  </mergeCells>
  <printOptions/>
  <pageMargins left="0.7" right="0.14" top="0.63" bottom="0.62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I47" sqref="I47"/>
    </sheetView>
  </sheetViews>
  <sheetFormatPr defaultColWidth="9.140625" defaultRowHeight="12.75"/>
  <cols>
    <col min="1" max="1" width="12.7109375" style="7" customWidth="1"/>
    <col min="2" max="2" width="12.421875" style="7" customWidth="1"/>
    <col min="3" max="3" width="14.421875" style="0" customWidth="1"/>
    <col min="4" max="4" width="4.8515625" style="0" customWidth="1"/>
    <col min="5" max="5" width="12.8515625" style="0" customWidth="1"/>
    <col min="6" max="6" width="4.8515625" style="0" customWidth="1"/>
    <col min="7" max="7" width="12.00390625" style="0" customWidth="1"/>
    <col min="8" max="8" width="4.8515625" style="0" customWidth="1"/>
    <col min="9" max="9" width="12.57421875" style="0" customWidth="1"/>
  </cols>
  <sheetData>
    <row r="1" spans="1:10" ht="18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67"/>
    </row>
    <row r="2" spans="1:10" ht="18">
      <c r="A2" s="44"/>
      <c r="B2" s="44"/>
      <c r="C2" s="44"/>
      <c r="D2" s="44"/>
      <c r="E2" s="44"/>
      <c r="F2" s="44"/>
      <c r="G2" s="44"/>
      <c r="H2" s="44"/>
      <c r="I2" s="44"/>
      <c r="J2" s="3"/>
    </row>
    <row r="3" spans="1:9" s="2" customFormat="1" ht="12.75">
      <c r="A3" t="s">
        <v>27</v>
      </c>
      <c r="B3"/>
      <c r="C3"/>
      <c r="D3"/>
      <c r="E3"/>
      <c r="F3" s="10"/>
      <c r="G3"/>
      <c r="H3"/>
      <c r="I3" s="7"/>
    </row>
    <row r="4" spans="1:9" s="2" customFormat="1" ht="12.75">
      <c r="A4"/>
      <c r="B4"/>
      <c r="C4"/>
      <c r="D4"/>
      <c r="E4"/>
      <c r="F4" s="10"/>
      <c r="G4"/>
      <c r="H4"/>
      <c r="I4" s="7"/>
    </row>
    <row r="5" ht="12.75">
      <c r="A5" s="9" t="s">
        <v>1</v>
      </c>
    </row>
    <row r="6" spans="1:9" ht="76.5">
      <c r="A6" s="7" t="s">
        <v>0</v>
      </c>
      <c r="B6" s="8" t="s">
        <v>2</v>
      </c>
      <c r="C6" s="8" t="s">
        <v>3</v>
      </c>
      <c r="E6" s="8" t="s">
        <v>37</v>
      </c>
      <c r="G6" s="8" t="s">
        <v>17</v>
      </c>
      <c r="I6" s="8" t="s">
        <v>18</v>
      </c>
    </row>
    <row r="8" spans="1:9" ht="12.75">
      <c r="A8" s="7">
        <v>111111111</v>
      </c>
      <c r="B8" s="7">
        <v>2010</v>
      </c>
      <c r="C8" s="4">
        <v>400000</v>
      </c>
      <c r="E8" s="35">
        <v>420000</v>
      </c>
      <c r="G8" s="37">
        <f>IF(C8&gt;E8,C8*0.75,E8*0.75)</f>
        <v>315000</v>
      </c>
      <c r="I8" s="72">
        <f>E8-G8</f>
        <v>105000</v>
      </c>
    </row>
    <row r="9" spans="1:9" ht="12.75">
      <c r="A9" s="7">
        <v>211111111</v>
      </c>
      <c r="B9" s="7">
        <v>2010</v>
      </c>
      <c r="C9" s="4">
        <v>100000</v>
      </c>
      <c r="E9" s="35">
        <v>115000</v>
      </c>
      <c r="G9" s="37">
        <f>IF(C9&gt;E9,C9*0.75,E9*0.75)</f>
        <v>86250</v>
      </c>
      <c r="I9" s="72">
        <f>E9-G9</f>
        <v>28750</v>
      </c>
    </row>
    <row r="10" spans="1:9" ht="12.75">
      <c r="A10" s="7">
        <v>311111111</v>
      </c>
      <c r="B10" s="7">
        <v>2011</v>
      </c>
      <c r="C10" s="4">
        <v>1250000</v>
      </c>
      <c r="E10" s="35">
        <v>1280900</v>
      </c>
      <c r="G10" s="37">
        <f>IF(C10&gt;E10,C10*0.75,E10*0.75)</f>
        <v>960675</v>
      </c>
      <c r="I10" s="72">
        <f>E10-G10</f>
        <v>320225</v>
      </c>
    </row>
    <row r="11" spans="1:9" ht="12.75">
      <c r="A11" s="7">
        <v>411111111</v>
      </c>
      <c r="B11" s="7">
        <v>2011</v>
      </c>
      <c r="C11" s="4">
        <v>1750000</v>
      </c>
      <c r="E11" s="35">
        <v>1820000</v>
      </c>
      <c r="G11" s="37">
        <f>IF(C11&gt;E11,C11*0.75,E11*0.75)</f>
        <v>1365000</v>
      </c>
      <c r="I11" s="72">
        <f>E11-G11</f>
        <v>455000</v>
      </c>
    </row>
    <row r="12" spans="1:9" ht="12.75">
      <c r="A12" s="7">
        <v>511111111</v>
      </c>
      <c r="B12" s="7">
        <v>2012</v>
      </c>
      <c r="C12" s="4">
        <v>2500000</v>
      </c>
      <c r="E12" s="4">
        <v>2500000</v>
      </c>
      <c r="G12" s="4">
        <f>IF(C12&gt;E12,C12*0.75,E12*0.75)</f>
        <v>1875000</v>
      </c>
      <c r="I12" s="4">
        <f>E12-G12</f>
        <v>625000</v>
      </c>
    </row>
    <row r="13" spans="3:9" ht="12.75">
      <c r="C13" s="4"/>
      <c r="E13" s="4"/>
      <c r="G13" s="4"/>
      <c r="I13" s="4"/>
    </row>
    <row r="14" spans="3:9" ht="12.75">
      <c r="C14" s="4"/>
      <c r="E14" s="4"/>
      <c r="G14" s="4">
        <f>SUM(G8:G13)</f>
        <v>4601925</v>
      </c>
      <c r="I14" s="4">
        <f>SUM(I8:I13)</f>
        <v>1533975</v>
      </c>
    </row>
    <row r="16" spans="1:2" s="2" customFormat="1" ht="12.75">
      <c r="A16" s="9" t="s">
        <v>4</v>
      </c>
      <c r="B16" s="6"/>
    </row>
    <row r="18" spans="1:9" ht="12.75">
      <c r="A18" s="7">
        <v>222222222</v>
      </c>
      <c r="B18" s="7">
        <v>2010</v>
      </c>
      <c r="C18" s="4">
        <v>500000</v>
      </c>
      <c r="E18" s="4"/>
      <c r="G18" s="43">
        <f>C18*0.75</f>
        <v>375000</v>
      </c>
      <c r="I18" s="4">
        <f>C18-G18</f>
        <v>125000</v>
      </c>
    </row>
    <row r="19" spans="1:9" ht="12.75">
      <c r="A19" s="7">
        <v>322222222</v>
      </c>
      <c r="B19" s="7">
        <v>2010</v>
      </c>
      <c r="C19" s="4">
        <v>250000</v>
      </c>
      <c r="E19" s="4"/>
      <c r="G19" s="43">
        <f>C19*0.75</f>
        <v>187500</v>
      </c>
      <c r="I19" s="4">
        <f>C19-G19</f>
        <v>62500</v>
      </c>
    </row>
    <row r="20" spans="1:9" ht="12.75">
      <c r="A20" s="7">
        <v>422222222</v>
      </c>
      <c r="B20" s="7">
        <v>2011</v>
      </c>
      <c r="C20" s="4">
        <v>1000000</v>
      </c>
      <c r="E20" s="4"/>
      <c r="G20" s="43">
        <f>C20*0.75</f>
        <v>750000</v>
      </c>
      <c r="I20" s="4">
        <f>C20-G20</f>
        <v>250000</v>
      </c>
    </row>
    <row r="21" spans="1:9" ht="12.75">
      <c r="A21" s="7">
        <v>522222222</v>
      </c>
      <c r="B21" s="7">
        <v>2011</v>
      </c>
      <c r="C21" s="4">
        <v>1000000</v>
      </c>
      <c r="E21" s="4"/>
      <c r="G21" s="43">
        <f>C21*0.75</f>
        <v>750000</v>
      </c>
      <c r="I21" s="4">
        <f>C21-G21</f>
        <v>250000</v>
      </c>
    </row>
    <row r="22" spans="1:9" ht="12.75">
      <c r="A22" s="7">
        <v>622222222</v>
      </c>
      <c r="B22" s="7">
        <v>2012</v>
      </c>
      <c r="C22" s="41">
        <v>2500000</v>
      </c>
      <c r="E22" s="4"/>
      <c r="G22" s="39">
        <f>C22*0.75</f>
        <v>1875000</v>
      </c>
      <c r="I22" s="76">
        <f>C22-G22</f>
        <v>625000</v>
      </c>
    </row>
    <row r="24" spans="7:9" ht="12.75">
      <c r="G24" s="5">
        <f>SUM(G18:G23)</f>
        <v>3937500</v>
      </c>
      <c r="I24" s="5">
        <f>SUM(I18:I23)</f>
        <v>1312500</v>
      </c>
    </row>
    <row r="26" spans="1:7" ht="12.75">
      <c r="A26" s="9" t="s">
        <v>44</v>
      </c>
      <c r="G26" s="5">
        <f>G14+G24</f>
        <v>8539425</v>
      </c>
    </row>
    <row r="28" spans="1:9" ht="63.75">
      <c r="A28" s="45"/>
      <c r="B28" s="46"/>
      <c r="C28" s="46"/>
      <c r="D28" s="46"/>
      <c r="E28" s="47" t="s">
        <v>12</v>
      </c>
      <c r="F28" s="46"/>
      <c r="G28" s="47" t="s">
        <v>22</v>
      </c>
      <c r="H28" s="47"/>
      <c r="I28" s="47" t="s">
        <v>23</v>
      </c>
    </row>
    <row r="29" spans="1:9" ht="12.75">
      <c r="A29" s="62" t="s">
        <v>32</v>
      </c>
      <c r="B29" s="63"/>
      <c r="C29" s="63"/>
      <c r="D29" s="63"/>
      <c r="E29" s="63"/>
      <c r="F29" s="64"/>
      <c r="G29" s="63"/>
      <c r="H29" s="65"/>
      <c r="I29" s="66"/>
    </row>
    <row r="30" spans="1:9" ht="12.75">
      <c r="A30" s="22"/>
      <c r="B30" s="23"/>
      <c r="C30" s="23"/>
      <c r="D30" s="23"/>
      <c r="E30" s="23"/>
      <c r="F30" s="24"/>
      <c r="G30" s="23"/>
      <c r="H30" s="25"/>
      <c r="I30" s="26"/>
    </row>
    <row r="31" spans="1:9" ht="12.75">
      <c r="A31" s="22" t="s">
        <v>7</v>
      </c>
      <c r="B31" s="23"/>
      <c r="C31" s="23"/>
      <c r="D31" s="23"/>
      <c r="E31" s="23"/>
      <c r="F31" s="24"/>
      <c r="G31" s="23"/>
      <c r="H31" s="25"/>
      <c r="I31" s="26"/>
    </row>
    <row r="32" spans="1:9" ht="12.75">
      <c r="A32" s="22"/>
      <c r="B32" s="23" t="s">
        <v>8</v>
      </c>
      <c r="C32" s="23"/>
      <c r="D32" s="23"/>
      <c r="E32" s="36">
        <f>E8+E9+E10+E11</f>
        <v>3635900</v>
      </c>
      <c r="F32" s="12"/>
      <c r="G32" s="38">
        <f>G8+G9+G10+G11</f>
        <v>2726925</v>
      </c>
      <c r="H32" s="25"/>
      <c r="I32" s="73">
        <f>E32-G32</f>
        <v>908975</v>
      </c>
    </row>
    <row r="33" spans="1:9" ht="12.75">
      <c r="A33" s="22"/>
      <c r="B33" s="23" t="s">
        <v>33</v>
      </c>
      <c r="C33" s="23"/>
      <c r="D33" s="23"/>
      <c r="E33" s="28">
        <f>E12</f>
        <v>2500000</v>
      </c>
      <c r="F33" s="12"/>
      <c r="G33" s="28">
        <f>G12</f>
        <v>1875000</v>
      </c>
      <c r="H33" s="25"/>
      <c r="I33" s="29">
        <f>E33-G33</f>
        <v>625000</v>
      </c>
    </row>
    <row r="34" spans="1:9" ht="12.75">
      <c r="A34" s="22"/>
      <c r="B34" s="23"/>
      <c r="C34" s="23"/>
      <c r="D34" s="23"/>
      <c r="E34" s="28"/>
      <c r="F34" s="12"/>
      <c r="G34" s="28"/>
      <c r="H34" s="25"/>
      <c r="I34" s="29"/>
    </row>
    <row r="35" spans="1:9" ht="12.75">
      <c r="A35" s="22" t="s">
        <v>9</v>
      </c>
      <c r="B35" s="23"/>
      <c r="C35" s="23"/>
      <c r="D35" s="23"/>
      <c r="E35" s="28"/>
      <c r="F35" s="12"/>
      <c r="G35" s="28"/>
      <c r="H35" s="25"/>
      <c r="I35" s="29"/>
    </row>
    <row r="36" spans="1:9" ht="12.75">
      <c r="A36" s="22"/>
      <c r="B36" s="23" t="s">
        <v>33</v>
      </c>
      <c r="C36" s="23"/>
      <c r="D36" s="23"/>
      <c r="E36" s="40">
        <f>C22</f>
        <v>2500000</v>
      </c>
      <c r="F36" s="12"/>
      <c r="G36" s="69">
        <f>G22</f>
        <v>1875000</v>
      </c>
      <c r="H36" s="25"/>
      <c r="I36" s="74">
        <f>E36-G36</f>
        <v>625000</v>
      </c>
    </row>
    <row r="37" spans="1:9" ht="12.75">
      <c r="A37" s="22"/>
      <c r="B37" s="23"/>
      <c r="C37" s="23"/>
      <c r="D37" s="23"/>
      <c r="E37" s="28"/>
      <c r="F37" s="12"/>
      <c r="G37" s="28"/>
      <c r="H37" s="25"/>
      <c r="I37" s="29"/>
    </row>
    <row r="38" spans="1:9" ht="12.75">
      <c r="A38" s="22"/>
      <c r="B38" s="23"/>
      <c r="C38" s="23"/>
      <c r="D38" s="23"/>
      <c r="E38" s="23"/>
      <c r="F38" s="24"/>
      <c r="G38" s="23"/>
      <c r="H38" s="25"/>
      <c r="I38" s="26"/>
    </row>
    <row r="39" spans="1:9" ht="12.75">
      <c r="A39" s="22" t="s">
        <v>34</v>
      </c>
      <c r="B39" s="23"/>
      <c r="C39" s="23"/>
      <c r="D39" s="23"/>
      <c r="E39" s="18">
        <v>122720100</v>
      </c>
      <c r="F39" s="24"/>
      <c r="G39" s="42">
        <f>G18+G19+G20+G21</f>
        <v>2062500</v>
      </c>
      <c r="H39" s="25"/>
      <c r="I39" s="29">
        <f>E39-G39</f>
        <v>120657600</v>
      </c>
    </row>
    <row r="40" spans="1:9" ht="12.75">
      <c r="A40" s="22" t="s">
        <v>10</v>
      </c>
      <c r="B40" s="23"/>
      <c r="C40" s="23"/>
      <c r="D40" s="23"/>
      <c r="E40" s="23"/>
      <c r="F40" s="24"/>
      <c r="G40" s="23"/>
      <c r="H40" s="25"/>
      <c r="I40" s="26"/>
    </row>
    <row r="41" spans="1:9" ht="12.75">
      <c r="A41" s="11"/>
      <c r="B41" s="12"/>
      <c r="C41" s="12"/>
      <c r="D41" s="12"/>
      <c r="E41" s="12"/>
      <c r="F41" s="13"/>
      <c r="G41" s="12"/>
      <c r="H41" s="19"/>
      <c r="I41" s="15"/>
    </row>
    <row r="42" spans="1:9" ht="12.75">
      <c r="A42" s="11" t="s">
        <v>35</v>
      </c>
      <c r="B42" s="12"/>
      <c r="C42" s="12"/>
      <c r="D42" s="12"/>
      <c r="E42" s="16">
        <f>SUM(E32:E39)</f>
        <v>131356000</v>
      </c>
      <c r="F42" s="16"/>
      <c r="G42" s="16">
        <f>SUM(G32:G39)</f>
        <v>8539425</v>
      </c>
      <c r="H42" s="16"/>
      <c r="I42" s="17">
        <f>SUM(I32:I39)</f>
        <v>122816575</v>
      </c>
    </row>
    <row r="43" spans="1:9" ht="12.75">
      <c r="A43" s="11"/>
      <c r="B43" s="12"/>
      <c r="C43" s="12"/>
      <c r="D43" s="12"/>
      <c r="E43" s="12"/>
      <c r="F43" s="13"/>
      <c r="G43" s="12"/>
      <c r="H43" s="19"/>
      <c r="I43" s="15"/>
    </row>
    <row r="44" spans="1:9" ht="12.75">
      <c r="A44" s="11" t="s">
        <v>36</v>
      </c>
      <c r="B44" s="12"/>
      <c r="C44" s="12"/>
      <c r="D44" s="12"/>
      <c r="E44" s="20">
        <f>E42*0.72/1000</f>
        <v>94576.32</v>
      </c>
      <c r="F44" s="27"/>
      <c r="G44" s="20">
        <f>G42*0.72/1000</f>
        <v>6148.386</v>
      </c>
      <c r="H44" s="19"/>
      <c r="I44" s="21">
        <f>I42*0.72/1000</f>
        <v>88427.934</v>
      </c>
    </row>
    <row r="45" spans="1:9" ht="12.75">
      <c r="A45" s="30"/>
      <c r="B45" s="31"/>
      <c r="C45" s="31"/>
      <c r="D45" s="31"/>
      <c r="E45" s="31"/>
      <c r="F45" s="32"/>
      <c r="G45" s="31"/>
      <c r="H45" s="33"/>
      <c r="I45" s="34"/>
    </row>
    <row r="47" ht="12.75">
      <c r="I47" t="s">
        <v>50</v>
      </c>
    </row>
  </sheetData>
  <mergeCells count="1">
    <mergeCell ref="A1:I1"/>
  </mergeCells>
  <printOptions/>
  <pageMargins left="0.7" right="0.36" top="0.63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37">
      <selection activeCell="C51" sqref="C51"/>
    </sheetView>
  </sheetViews>
  <sheetFormatPr defaultColWidth="9.140625" defaultRowHeight="12.75"/>
  <cols>
    <col min="1" max="1" width="12.7109375" style="7" customWidth="1"/>
    <col min="2" max="2" width="12.421875" style="7" customWidth="1"/>
    <col min="3" max="3" width="14.421875" style="0" customWidth="1"/>
    <col min="4" max="4" width="4.7109375" style="0" customWidth="1"/>
    <col min="5" max="5" width="18.00390625" style="0" customWidth="1"/>
    <col min="6" max="6" width="4.8515625" style="0" customWidth="1"/>
    <col min="7" max="7" width="12.140625" style="0" customWidth="1"/>
    <col min="8" max="8" width="4.7109375" style="0" customWidth="1"/>
    <col min="9" max="9" width="12.28125" style="0" customWidth="1"/>
    <col min="11" max="11" width="10.00390625" style="0" bestFit="1" customWidth="1"/>
  </cols>
  <sheetData>
    <row r="1" spans="1:10" ht="18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67"/>
    </row>
    <row r="2" spans="1:10" ht="18">
      <c r="A2" s="44"/>
      <c r="B2" s="44"/>
      <c r="C2" s="44"/>
      <c r="D2" s="44"/>
      <c r="E2" s="44"/>
      <c r="F2" s="44"/>
      <c r="G2" s="44"/>
      <c r="H2" s="44"/>
      <c r="I2" s="44"/>
      <c r="J2" s="3"/>
    </row>
    <row r="3" spans="1:10" ht="12.75">
      <c r="A3" t="s">
        <v>27</v>
      </c>
      <c r="B3"/>
      <c r="F3" s="10"/>
      <c r="I3" s="7"/>
      <c r="J3" s="3"/>
    </row>
    <row r="4" spans="1:10" ht="12.75">
      <c r="A4"/>
      <c r="B4"/>
      <c r="E4" s="10"/>
      <c r="H4" s="7"/>
      <c r="I4" s="3"/>
      <c r="J4" s="3"/>
    </row>
    <row r="5" spans="1:2" s="2" customFormat="1" ht="12.75">
      <c r="A5" s="9" t="s">
        <v>1</v>
      </c>
      <c r="B5" s="6"/>
    </row>
    <row r="7" spans="1:9" ht="76.5">
      <c r="A7" s="7" t="s">
        <v>0</v>
      </c>
      <c r="B7" s="8" t="s">
        <v>2</v>
      </c>
      <c r="C7" s="8" t="s">
        <v>3</v>
      </c>
      <c r="E7" s="8" t="s">
        <v>39</v>
      </c>
      <c r="G7" s="8" t="s">
        <v>17</v>
      </c>
      <c r="I7" s="8" t="s">
        <v>18</v>
      </c>
    </row>
    <row r="9" spans="1:9" ht="12.75">
      <c r="A9" s="7">
        <v>111111111</v>
      </c>
      <c r="B9" s="7">
        <v>2010</v>
      </c>
      <c r="C9" s="4">
        <v>400000</v>
      </c>
      <c r="E9" s="35">
        <v>430000</v>
      </c>
      <c r="G9" s="37">
        <f aca="true" t="shared" si="0" ref="G9:G14">IF(C9&gt;E9,C9*0.75,E9*0.75)</f>
        <v>322500</v>
      </c>
      <c r="I9" s="72">
        <f aca="true" t="shared" si="1" ref="I9:I14">E9-G9</f>
        <v>107500</v>
      </c>
    </row>
    <row r="10" spans="1:9" ht="12.75">
      <c r="A10" s="7">
        <v>211111111</v>
      </c>
      <c r="B10" s="7">
        <v>2010</v>
      </c>
      <c r="C10" s="4">
        <v>100000</v>
      </c>
      <c r="E10" s="35">
        <v>120000</v>
      </c>
      <c r="G10" s="37">
        <f t="shared" si="0"/>
        <v>90000</v>
      </c>
      <c r="I10" s="72">
        <f t="shared" si="1"/>
        <v>30000</v>
      </c>
    </row>
    <row r="11" spans="1:9" ht="12.75">
      <c r="A11" s="7">
        <v>311111111</v>
      </c>
      <c r="B11" s="7">
        <v>2011</v>
      </c>
      <c r="C11" s="4">
        <v>1250000</v>
      </c>
      <c r="E11" s="35">
        <v>1300000</v>
      </c>
      <c r="G11" s="37">
        <f t="shared" si="0"/>
        <v>975000</v>
      </c>
      <c r="I11" s="72">
        <f t="shared" si="1"/>
        <v>325000</v>
      </c>
    </row>
    <row r="12" spans="1:9" ht="12.75">
      <c r="A12" s="7">
        <v>411111111</v>
      </c>
      <c r="B12" s="7">
        <v>2011</v>
      </c>
      <c r="C12" s="4">
        <v>1750000</v>
      </c>
      <c r="E12" s="35">
        <v>1900000</v>
      </c>
      <c r="G12" s="37">
        <f t="shared" si="0"/>
        <v>1425000</v>
      </c>
      <c r="I12" s="72">
        <f t="shared" si="1"/>
        <v>475000</v>
      </c>
    </row>
    <row r="13" spans="1:9" ht="12.75">
      <c r="A13" s="7">
        <v>511111111</v>
      </c>
      <c r="B13" s="7">
        <v>2012</v>
      </c>
      <c r="C13" s="4">
        <v>2500000</v>
      </c>
      <c r="E13" s="35">
        <v>2350000</v>
      </c>
      <c r="G13" s="37">
        <f t="shared" si="0"/>
        <v>1875000</v>
      </c>
      <c r="I13" s="72">
        <f t="shared" si="1"/>
        <v>475000</v>
      </c>
    </row>
    <row r="14" spans="1:9" ht="12.75">
      <c r="A14" s="7">
        <v>611111111</v>
      </c>
      <c r="B14" s="7">
        <v>2013</v>
      </c>
      <c r="C14" s="4">
        <v>4000000</v>
      </c>
      <c r="E14" s="4">
        <v>4000000</v>
      </c>
      <c r="G14" s="4">
        <f t="shared" si="0"/>
        <v>3000000</v>
      </c>
      <c r="I14" s="4">
        <f t="shared" si="1"/>
        <v>1000000</v>
      </c>
    </row>
    <row r="15" spans="3:9" ht="12.75">
      <c r="C15" s="4"/>
      <c r="D15" s="4"/>
      <c r="G15" s="4"/>
      <c r="I15" s="4"/>
    </row>
    <row r="16" spans="3:9" ht="12.75">
      <c r="C16" s="4"/>
      <c r="D16" s="4"/>
      <c r="G16" s="4">
        <f>SUM(G9:G15)</f>
        <v>7687500</v>
      </c>
      <c r="I16" s="4">
        <f>SUM(I9:I15)</f>
        <v>2412500</v>
      </c>
    </row>
    <row r="18" spans="1:2" s="2" customFormat="1" ht="12.75">
      <c r="A18" s="9" t="s">
        <v>4</v>
      </c>
      <c r="B18" s="6"/>
    </row>
    <row r="20" spans="1:9" ht="12.75">
      <c r="A20" s="7">
        <v>222222222</v>
      </c>
      <c r="B20" s="7">
        <v>2010</v>
      </c>
      <c r="C20" s="4">
        <v>500000</v>
      </c>
      <c r="D20" s="4"/>
      <c r="G20" s="43">
        <f aca="true" t="shared" si="2" ref="G20:G25">C20*0.75</f>
        <v>375000</v>
      </c>
      <c r="I20" s="4">
        <f aca="true" t="shared" si="3" ref="I20:I25">C20-G20</f>
        <v>125000</v>
      </c>
    </row>
    <row r="21" spans="1:9" ht="12.75">
      <c r="A21" s="7">
        <v>322222222</v>
      </c>
      <c r="B21" s="7">
        <v>2010</v>
      </c>
      <c r="C21" s="4">
        <v>250000</v>
      </c>
      <c r="D21" s="4"/>
      <c r="G21" s="43">
        <f t="shared" si="2"/>
        <v>187500</v>
      </c>
      <c r="I21" s="4">
        <f t="shared" si="3"/>
        <v>62500</v>
      </c>
    </row>
    <row r="22" spans="1:9" ht="12.75">
      <c r="A22" s="7">
        <v>422222222</v>
      </c>
      <c r="B22" s="7">
        <v>2011</v>
      </c>
      <c r="C22" s="4">
        <v>1000000</v>
      </c>
      <c r="D22" s="4"/>
      <c r="G22" s="43">
        <f t="shared" si="2"/>
        <v>750000</v>
      </c>
      <c r="I22" s="4">
        <f t="shared" si="3"/>
        <v>250000</v>
      </c>
    </row>
    <row r="23" spans="1:9" ht="12.75">
      <c r="A23" s="7">
        <v>522222222</v>
      </c>
      <c r="B23" s="7">
        <v>2011</v>
      </c>
      <c r="C23" s="4">
        <v>1000000</v>
      </c>
      <c r="D23" s="4"/>
      <c r="G23" s="43">
        <f t="shared" si="2"/>
        <v>750000</v>
      </c>
      <c r="I23" s="4">
        <f t="shared" si="3"/>
        <v>250000</v>
      </c>
    </row>
    <row r="24" spans="1:9" ht="12.75">
      <c r="A24" s="7">
        <v>622222222</v>
      </c>
      <c r="B24" s="7">
        <v>2012</v>
      </c>
      <c r="C24" s="4">
        <v>2500000</v>
      </c>
      <c r="D24" s="4"/>
      <c r="G24" s="43">
        <f t="shared" si="2"/>
        <v>1875000</v>
      </c>
      <c r="I24" s="4">
        <f t="shared" si="3"/>
        <v>625000</v>
      </c>
    </row>
    <row r="25" spans="1:9" ht="12.75">
      <c r="A25" s="7">
        <v>722222222</v>
      </c>
      <c r="B25" s="7">
        <v>2013</v>
      </c>
      <c r="C25" s="41">
        <v>2000000</v>
      </c>
      <c r="D25" s="4"/>
      <c r="G25" s="39">
        <f t="shared" si="2"/>
        <v>1500000</v>
      </c>
      <c r="I25" s="77">
        <f t="shared" si="3"/>
        <v>500000</v>
      </c>
    </row>
    <row r="27" spans="7:9" ht="12.75">
      <c r="G27" s="5">
        <f>SUM(G20:G26)</f>
        <v>5437500</v>
      </c>
      <c r="I27" s="5">
        <f>SUM(I20:I26)</f>
        <v>1812500</v>
      </c>
    </row>
    <row r="29" spans="1:7" ht="12.75">
      <c r="A29" s="9" t="s">
        <v>44</v>
      </c>
      <c r="G29" s="5">
        <f>G16+G27</f>
        <v>13125000</v>
      </c>
    </row>
    <row r="31" spans="1:9" ht="63.75">
      <c r="A31" s="45"/>
      <c r="B31" s="46"/>
      <c r="C31" s="46"/>
      <c r="D31" s="46"/>
      <c r="E31" s="47" t="s">
        <v>12</v>
      </c>
      <c r="F31" s="46"/>
      <c r="G31" s="47" t="s">
        <v>22</v>
      </c>
      <c r="H31" s="47"/>
      <c r="I31" s="47" t="s">
        <v>23</v>
      </c>
    </row>
    <row r="32" spans="1:9" ht="12.75">
      <c r="A32" s="62" t="s">
        <v>40</v>
      </c>
      <c r="B32" s="63"/>
      <c r="C32" s="63"/>
      <c r="D32" s="63"/>
      <c r="E32" s="63"/>
      <c r="F32" s="64"/>
      <c r="G32" s="63"/>
      <c r="H32" s="65"/>
      <c r="I32" s="66"/>
    </row>
    <row r="33" spans="1:9" ht="12.75">
      <c r="A33" s="22"/>
      <c r="B33" s="23"/>
      <c r="C33" s="23"/>
      <c r="D33" s="23"/>
      <c r="E33" s="23"/>
      <c r="F33" s="24"/>
      <c r="G33" s="23"/>
      <c r="H33" s="25"/>
      <c r="I33" s="26"/>
    </row>
    <row r="34" spans="1:9" ht="12.75">
      <c r="A34" s="22" t="s">
        <v>7</v>
      </c>
      <c r="B34" s="23"/>
      <c r="C34" s="23"/>
      <c r="D34" s="23"/>
      <c r="E34" s="23"/>
      <c r="F34" s="24"/>
      <c r="G34" s="23"/>
      <c r="H34" s="25"/>
      <c r="I34" s="26"/>
    </row>
    <row r="35" spans="1:9" ht="12.75">
      <c r="A35" s="22"/>
      <c r="B35" s="23" t="s">
        <v>8</v>
      </c>
      <c r="C35" s="23"/>
      <c r="D35" s="23"/>
      <c r="E35" s="36">
        <f>E9+E10+E11+E12+E13</f>
        <v>6100000</v>
      </c>
      <c r="F35" s="36"/>
      <c r="G35" s="38">
        <f>G9+G10+G11+G12+G13</f>
        <v>4687500</v>
      </c>
      <c r="H35" s="25"/>
      <c r="I35" s="73">
        <f>E35-G35</f>
        <v>1412500</v>
      </c>
    </row>
    <row r="36" spans="1:9" ht="12.75">
      <c r="A36" s="22"/>
      <c r="B36" s="23" t="s">
        <v>41</v>
      </c>
      <c r="C36" s="23"/>
      <c r="D36" s="23"/>
      <c r="E36" s="28">
        <f>E14</f>
        <v>4000000</v>
      </c>
      <c r="F36" s="28"/>
      <c r="G36" s="28">
        <f>G14</f>
        <v>3000000</v>
      </c>
      <c r="H36" s="25"/>
      <c r="I36" s="29">
        <f>E36-G36</f>
        <v>1000000</v>
      </c>
    </row>
    <row r="37" spans="1:9" ht="12.75">
      <c r="A37" s="22"/>
      <c r="B37" s="23"/>
      <c r="C37" s="23"/>
      <c r="D37" s="23"/>
      <c r="E37" s="28"/>
      <c r="F37" s="12"/>
      <c r="G37" s="28"/>
      <c r="H37" s="25"/>
      <c r="I37" s="29"/>
    </row>
    <row r="38" spans="1:9" ht="12.75">
      <c r="A38" s="22" t="s">
        <v>9</v>
      </c>
      <c r="B38" s="23"/>
      <c r="C38" s="23"/>
      <c r="D38" s="23"/>
      <c r="E38" s="28"/>
      <c r="F38" s="12"/>
      <c r="G38" s="28"/>
      <c r="H38" s="25"/>
      <c r="I38" s="29"/>
    </row>
    <row r="39" spans="1:9" ht="12.75">
      <c r="A39" s="22"/>
      <c r="B39" s="23" t="s">
        <v>41</v>
      </c>
      <c r="C39" s="23"/>
      <c r="D39" s="23"/>
      <c r="E39" s="40">
        <f>C25</f>
        <v>2000000</v>
      </c>
      <c r="F39" s="12"/>
      <c r="G39" s="69">
        <f>G25</f>
        <v>1500000</v>
      </c>
      <c r="H39" s="25"/>
      <c r="I39" s="74">
        <f>E39-G39</f>
        <v>500000</v>
      </c>
    </row>
    <row r="40" spans="1:9" ht="12.75">
      <c r="A40" s="22"/>
      <c r="B40" s="23"/>
      <c r="C40" s="23"/>
      <c r="D40" s="23"/>
      <c r="E40" s="28"/>
      <c r="F40" s="12"/>
      <c r="G40" s="28"/>
      <c r="H40" s="25"/>
      <c r="I40" s="29"/>
    </row>
    <row r="41" spans="1:9" ht="12.75">
      <c r="A41" s="22"/>
      <c r="B41" s="23"/>
      <c r="C41" s="23"/>
      <c r="D41" s="23"/>
      <c r="E41" s="23"/>
      <c r="F41" s="24"/>
      <c r="G41" s="23"/>
      <c r="H41" s="25"/>
      <c r="I41" s="26"/>
    </row>
    <row r="42" spans="1:9" ht="12.75">
      <c r="A42" s="22" t="s">
        <v>42</v>
      </c>
      <c r="B42" s="23"/>
      <c r="C42" s="23"/>
      <c r="D42" s="23"/>
      <c r="E42" s="18">
        <v>135572360</v>
      </c>
      <c r="F42" s="24"/>
      <c r="G42" s="42">
        <f>G20+G21+G22+G23+G24</f>
        <v>3937500</v>
      </c>
      <c r="H42" s="25"/>
      <c r="I42" s="29">
        <f>E42-G42</f>
        <v>131634860</v>
      </c>
    </row>
    <row r="43" spans="1:9" ht="12.75">
      <c r="A43" s="22" t="s">
        <v>10</v>
      </c>
      <c r="B43" s="23"/>
      <c r="C43" s="23"/>
      <c r="D43" s="23"/>
      <c r="E43" s="23"/>
      <c r="F43" s="24"/>
      <c r="G43" s="23"/>
      <c r="H43" s="25"/>
      <c r="I43" s="26"/>
    </row>
    <row r="44" spans="1:9" ht="12.75">
      <c r="A44" s="11"/>
      <c r="B44" s="12"/>
      <c r="C44" s="12"/>
      <c r="D44" s="12"/>
      <c r="E44" s="12"/>
      <c r="F44" s="13"/>
      <c r="G44" s="12"/>
      <c r="H44" s="19"/>
      <c r="I44" s="15"/>
    </row>
    <row r="45" spans="1:9" ht="12.75">
      <c r="A45" s="11" t="s">
        <v>45</v>
      </c>
      <c r="B45" s="12"/>
      <c r="C45" s="12"/>
      <c r="D45" s="12"/>
      <c r="E45" s="16">
        <f>SUM(E35:E42)</f>
        <v>147672360</v>
      </c>
      <c r="F45" s="16"/>
      <c r="G45" s="16">
        <f>SUM(G35:G42)</f>
        <v>13125000</v>
      </c>
      <c r="H45" s="16"/>
      <c r="I45" s="17">
        <f>SUM(I35:I42)</f>
        <v>134547360</v>
      </c>
    </row>
    <row r="46" spans="1:9" ht="12.75">
      <c r="A46" s="11"/>
      <c r="B46" s="12"/>
      <c r="C46" s="12"/>
      <c r="D46" s="12"/>
      <c r="E46" s="12"/>
      <c r="F46" s="13"/>
      <c r="G46" s="12"/>
      <c r="H46" s="19"/>
      <c r="I46" s="15"/>
    </row>
    <row r="47" spans="1:9" ht="12.75">
      <c r="A47" s="11" t="s">
        <v>43</v>
      </c>
      <c r="B47" s="12"/>
      <c r="C47" s="12"/>
      <c r="D47" s="12"/>
      <c r="E47" s="20">
        <f>E45*0.67/1000</f>
        <v>98940.48120000001</v>
      </c>
      <c r="F47" s="27"/>
      <c r="G47" s="20">
        <f>G45*0.67/1000</f>
        <v>8793.75</v>
      </c>
      <c r="H47" s="19"/>
      <c r="I47" s="21">
        <f>I45*0.67/1000</f>
        <v>90146.73120000001</v>
      </c>
    </row>
    <row r="48" spans="1:9" ht="12.75">
      <c r="A48" s="30"/>
      <c r="B48" s="31"/>
      <c r="C48" s="31"/>
      <c r="D48" s="31"/>
      <c r="E48" s="31"/>
      <c r="F48" s="32"/>
      <c r="G48" s="31"/>
      <c r="H48" s="33"/>
      <c r="I48" s="34"/>
    </row>
    <row r="50" ht="12.75">
      <c r="I50" t="s">
        <v>51</v>
      </c>
    </row>
    <row r="51" ht="12.75">
      <c r="E51" s="70"/>
    </row>
  </sheetData>
  <mergeCells count="1">
    <mergeCell ref="A1:I1"/>
  </mergeCells>
  <printOptions/>
  <pageMargins left="0.7" right="0.31" top="0.63" bottom="0.71" header="0.5" footer="0.5"/>
  <pageSetup fitToHeight="1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klhts140</dc:creator>
  <cp:keywords/>
  <dc:description/>
  <cp:lastModifiedBy>KRPLP140</cp:lastModifiedBy>
  <cp:lastPrinted>2009-06-02T23:24:02Z</cp:lastPrinted>
  <dcterms:created xsi:type="dcterms:W3CDTF">2007-06-07T22:53:56Z</dcterms:created>
  <dcterms:modified xsi:type="dcterms:W3CDTF">2009-06-12T17:53:02Z</dcterms:modified>
  <cp:category/>
  <cp:version/>
  <cp:contentType/>
  <cp:contentStatus/>
</cp:coreProperties>
</file>